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8380" tabRatio="500" activeTab="1"/>
  </bookViews>
  <sheets>
    <sheet name="Sheet1" sheetId="1" r:id="rId1"/>
    <sheet name="Coomassie quant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2" l="1"/>
  <c r="H8" i="2"/>
  <c r="J8" i="2"/>
  <c r="G3" i="2"/>
  <c r="G8" i="2"/>
  <c r="I8" i="2"/>
  <c r="H7" i="2"/>
  <c r="J7" i="2"/>
  <c r="G7" i="2"/>
  <c r="I7" i="2"/>
  <c r="H6" i="2"/>
  <c r="J6" i="2"/>
  <c r="G6" i="2"/>
  <c r="I6" i="2"/>
  <c r="H5" i="2"/>
  <c r="J5" i="2"/>
  <c r="G5" i="2"/>
  <c r="I5" i="2"/>
  <c r="H4" i="2"/>
  <c r="J4" i="2"/>
  <c r="G4" i="2"/>
  <c r="I4" i="2"/>
  <c r="J3" i="2"/>
  <c r="I3" i="2"/>
  <c r="H2" i="2"/>
  <c r="J2" i="2"/>
  <c r="G2" i="2"/>
  <c r="I2" i="2"/>
  <c r="J29" i="1"/>
  <c r="E29" i="1"/>
  <c r="J36" i="1"/>
  <c r="J30" i="1"/>
  <c r="E30" i="1"/>
  <c r="J37" i="1"/>
  <c r="J31" i="1"/>
  <c r="E31" i="1"/>
  <c r="J38" i="1"/>
  <c r="J32" i="1"/>
  <c r="E32" i="1"/>
  <c r="J39" i="1"/>
  <c r="J41" i="1"/>
  <c r="I29" i="1"/>
  <c r="I36" i="1"/>
  <c r="I30" i="1"/>
  <c r="I37" i="1"/>
  <c r="I31" i="1"/>
  <c r="I38" i="1"/>
  <c r="I32" i="1"/>
  <c r="I39" i="1"/>
  <c r="I41" i="1"/>
  <c r="H29" i="1"/>
  <c r="H36" i="1"/>
  <c r="H30" i="1"/>
  <c r="H37" i="1"/>
  <c r="H31" i="1"/>
  <c r="H38" i="1"/>
  <c r="H32" i="1"/>
  <c r="H39" i="1"/>
  <c r="H41" i="1"/>
  <c r="G29" i="1"/>
  <c r="G36" i="1"/>
  <c r="G30" i="1"/>
  <c r="G37" i="1"/>
  <c r="G31" i="1"/>
  <c r="G38" i="1"/>
  <c r="G32" i="1"/>
  <c r="G39" i="1"/>
  <c r="G41" i="1"/>
  <c r="F29" i="1"/>
  <c r="F36" i="1"/>
  <c r="F30" i="1"/>
  <c r="F37" i="1"/>
  <c r="F31" i="1"/>
  <c r="F38" i="1"/>
  <c r="F32" i="1"/>
  <c r="F39" i="1"/>
  <c r="F41" i="1"/>
  <c r="E36" i="1"/>
  <c r="E37" i="1"/>
  <c r="E38" i="1"/>
  <c r="E39" i="1"/>
  <c r="E41" i="1"/>
  <c r="J40" i="1"/>
  <c r="I40" i="1"/>
  <c r="H40" i="1"/>
  <c r="G40" i="1"/>
  <c r="F40" i="1"/>
  <c r="E40" i="1"/>
  <c r="D37" i="1"/>
  <c r="D38" i="1"/>
  <c r="D39" i="1"/>
  <c r="D30" i="1"/>
  <c r="D31" i="1"/>
  <c r="D32" i="1"/>
  <c r="D21" i="1"/>
  <c r="D22" i="1"/>
  <c r="D23" i="1"/>
</calcChain>
</file>

<file path=xl/sharedStrings.xml><?xml version="1.0" encoding="utf-8"?>
<sst xmlns="http://schemas.openxmlformats.org/spreadsheetml/2006/main" count="94" uniqueCount="40">
  <si>
    <t>set up</t>
  </si>
  <si>
    <t>1x10</t>
  </si>
  <si>
    <t>1x20</t>
  </si>
  <si>
    <t>1x40</t>
  </si>
  <si>
    <t>1x80</t>
  </si>
  <si>
    <t>empty</t>
  </si>
  <si>
    <t>empty + Tg</t>
  </si>
  <si>
    <t>3 hr MPZ</t>
  </si>
  <si>
    <t>7 hr MPZ</t>
  </si>
  <si>
    <t>10 hr MPZ</t>
  </si>
  <si>
    <t>20 hr MPZ</t>
  </si>
  <si>
    <t>MPZ 24 hr</t>
  </si>
  <si>
    <t>blank</t>
  </si>
  <si>
    <t xml:space="preserve">##BLOCKS= 1          </t>
  </si>
  <si>
    <t>Plate:</t>
  </si>
  <si>
    <t>Plate01</t>
  </si>
  <si>
    <t>PlateFormat</t>
  </si>
  <si>
    <t>Endpoint</t>
  </si>
  <si>
    <t>Luminescence</t>
  </si>
  <si>
    <t>Raw</t>
  </si>
  <si>
    <t>Temperature(¡C)</t>
  </si>
  <si>
    <t>raw RLUs</t>
  </si>
  <si>
    <t>dilution</t>
  </si>
  <si>
    <t>norm factor to empty - intden</t>
  </si>
  <si>
    <t>normalized RLUs</t>
  </si>
  <si>
    <t>fold change rel to empty</t>
  </si>
  <si>
    <t>24 hr empty vector</t>
  </si>
  <si>
    <t>24 hr MPZ</t>
  </si>
  <si>
    <t>average fold change</t>
  </si>
  <si>
    <t>st dev fold change</t>
  </si>
  <si>
    <t>ROI</t>
  </si>
  <si>
    <t>Area</t>
  </si>
  <si>
    <t>min</t>
  </si>
  <si>
    <t>max</t>
  </si>
  <si>
    <t>IntDen</t>
  </si>
  <si>
    <t>RawIntDen</t>
  </si>
  <si>
    <t>background subtracted - max</t>
  </si>
  <si>
    <t>background subtracted - intden</t>
  </si>
  <si>
    <t>norm factor to empty - max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</si>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</sst>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empty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Sheet1!$E$29:$E$32</c:f>
              <c:numCache>
                <c:formatCode>General</c:formatCode>
                <c:ptCount val="4"/>
                <c:pt idx="0">
                  <c:v>9530.013999999999</c:v>
                </c:pt>
                <c:pt idx="1">
                  <c:v>5416.439</c:v>
                </c:pt>
                <c:pt idx="2">
                  <c:v>2917.408</c:v>
                </c:pt>
                <c:pt idx="3">
                  <c:v>1524.69</c:v>
                </c:pt>
              </c:numCache>
            </c:numRef>
          </c:yVal>
          <c:smooth val="0"/>
        </c:ser>
        <c:ser>
          <c:idx val="1"/>
          <c:order val="1"/>
          <c:tx>
            <c:v>MPZ 3 hr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Sheet1!$F$29:$F$32</c:f>
              <c:numCache>
                <c:formatCode>General</c:formatCode>
                <c:ptCount val="4"/>
                <c:pt idx="0">
                  <c:v>10027.84927495121</c:v>
                </c:pt>
                <c:pt idx="1">
                  <c:v>5436.786159586377</c:v>
                </c:pt>
                <c:pt idx="2">
                  <c:v>2701.684144805519</c:v>
                </c:pt>
                <c:pt idx="3">
                  <c:v>1529.498090175343</c:v>
                </c:pt>
              </c:numCache>
            </c:numRef>
          </c:yVal>
          <c:smooth val="0"/>
        </c:ser>
        <c:ser>
          <c:idx val="2"/>
          <c:order val="2"/>
          <c:tx>
            <c:v>MPZ 7 hr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Sheet1!$G$29:$G$32</c:f>
              <c:numCache>
                <c:formatCode>General</c:formatCode>
                <c:ptCount val="4"/>
                <c:pt idx="0">
                  <c:v>9121.97220711163</c:v>
                </c:pt>
                <c:pt idx="1">
                  <c:v>4960.223145372599</c:v>
                </c:pt>
                <c:pt idx="2">
                  <c:v>2509.146766728849</c:v>
                </c:pt>
                <c:pt idx="3">
                  <c:v>1376.764289299802</c:v>
                </c:pt>
              </c:numCache>
            </c:numRef>
          </c:yVal>
          <c:smooth val="0"/>
        </c:ser>
        <c:ser>
          <c:idx val="3"/>
          <c:order val="3"/>
          <c:tx>
            <c:v>MPZ 10 hr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Sheet1!$H$29:$H$32</c:f>
              <c:numCache>
                <c:formatCode>General</c:formatCode>
                <c:ptCount val="4"/>
                <c:pt idx="0">
                  <c:v>12804.46304117398</c:v>
                </c:pt>
                <c:pt idx="1">
                  <c:v>6827.349573952485</c:v>
                </c:pt>
                <c:pt idx="2">
                  <c:v>3230.390058204645</c:v>
                </c:pt>
                <c:pt idx="3">
                  <c:v>1858.301661678945</c:v>
                </c:pt>
              </c:numCache>
            </c:numRef>
          </c:yVal>
          <c:smooth val="0"/>
        </c:ser>
        <c:ser>
          <c:idx val="4"/>
          <c:order val="4"/>
          <c:tx>
            <c:v>MPZ 20 hr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Sheet1!$I$29:$I$32</c:f>
              <c:numCache>
                <c:formatCode>General</c:formatCode>
                <c:ptCount val="4"/>
                <c:pt idx="0">
                  <c:v>11443.90029165818</c:v>
                </c:pt>
                <c:pt idx="1">
                  <c:v>6018.624287492757</c:v>
                </c:pt>
                <c:pt idx="2">
                  <c:v>3317.95915434786</c:v>
                </c:pt>
                <c:pt idx="3">
                  <c:v>1724.167987088742</c:v>
                </c:pt>
              </c:numCache>
            </c:numRef>
          </c:yVal>
          <c:smooth val="0"/>
        </c:ser>
        <c:ser>
          <c:idx val="5"/>
          <c:order val="5"/>
          <c:tx>
            <c:v>MPZ 24 hr</c:v>
          </c:tx>
          <c:spPr>
            <a:ln w="47625">
              <a:noFill/>
            </a:ln>
          </c:spPr>
          <c:xVal>
            <c:numRef>
              <c:f>Sheet1!$D$29:$D$32</c:f>
              <c:numCache>
                <c:formatCode>General</c:formatCode>
                <c:ptCount val="4"/>
                <c:pt idx="0">
                  <c:v>0.1</c:v>
                </c:pt>
                <c:pt idx="1">
                  <c:v>0.05</c:v>
                </c:pt>
                <c:pt idx="2">
                  <c:v>0.025</c:v>
                </c:pt>
                <c:pt idx="3">
                  <c:v>0.0125</c:v>
                </c:pt>
              </c:numCache>
            </c:numRef>
          </c:xVal>
          <c:yVal>
            <c:numRef>
              <c:f>Sheet1!$J$29:$J$32</c:f>
              <c:numCache>
                <c:formatCode>General</c:formatCode>
                <c:ptCount val="4"/>
                <c:pt idx="0">
                  <c:v>23358.1817444895</c:v>
                </c:pt>
                <c:pt idx="1">
                  <c:v>11931.11040375878</c:v>
                </c:pt>
                <c:pt idx="2">
                  <c:v>6125.06202545905</c:v>
                </c:pt>
                <c:pt idx="3">
                  <c:v>3266.700201363073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817704"/>
        <c:axId val="-2098004296"/>
      </c:scatterChart>
      <c:valAx>
        <c:axId val="214681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Lysate dilution</a:t>
                </a:r>
              </a:p>
            </c:rich>
          </c:tx>
          <c:layout>
            <c:manualLayout>
              <c:xMode val="edge"/>
              <c:yMode val="edge"/>
              <c:x val="0.322538932633421"/>
              <c:y val="0.8935185185185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8004296"/>
        <c:crosses val="autoZero"/>
        <c:crossBetween val="midCat"/>
      </c:valAx>
      <c:valAx>
        <c:axId val="-2098004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RLUs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6817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8000"/>
            </a:solidFill>
            <a:ln>
              <a:solidFill>
                <a:srgbClr val="008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Sheet1!$E$41:$J$41</c:f>
                <c:numCache>
                  <c:formatCode>General</c:formatCode>
                  <c:ptCount val="6"/>
                  <c:pt idx="0">
                    <c:v>0.0</c:v>
                  </c:pt>
                  <c:pt idx="1">
                    <c:v>0.0521724024945227</c:v>
                  </c:pt>
                  <c:pt idx="2">
                    <c:v>0.0399952001462075</c:v>
                  </c:pt>
                  <c:pt idx="3">
                    <c:v>0.0983061970144633</c:v>
                  </c:pt>
                  <c:pt idx="4">
                    <c:v>0.0388189019240306</c:v>
                  </c:pt>
                  <c:pt idx="5">
                    <c:v>0.157189686565631</c:v>
                  </c:pt>
                </c:numCache>
              </c:numRef>
            </c:plus>
            <c:minus>
              <c:numRef>
                <c:f>Sheet1!$E$41:$J$41</c:f>
                <c:numCache>
                  <c:formatCode>General</c:formatCode>
                  <c:ptCount val="6"/>
                  <c:pt idx="0">
                    <c:v>0.0</c:v>
                  </c:pt>
                  <c:pt idx="1">
                    <c:v>0.0521724024945227</c:v>
                  </c:pt>
                  <c:pt idx="2">
                    <c:v>0.0399952001462075</c:v>
                  </c:pt>
                  <c:pt idx="3">
                    <c:v>0.0983061970144633</c:v>
                  </c:pt>
                  <c:pt idx="4">
                    <c:v>0.0388189019240306</c:v>
                  </c:pt>
                  <c:pt idx="5">
                    <c:v>0.157189686565631</c:v>
                  </c:pt>
                </c:numCache>
              </c:numRef>
            </c:minus>
          </c:errBars>
          <c:cat>
            <c:strRef>
              <c:f>Sheet1!$E$35:$J$35</c:f>
              <c:strCache>
                <c:ptCount val="6"/>
                <c:pt idx="0">
                  <c:v>24 hr empty vector</c:v>
                </c:pt>
                <c:pt idx="1">
                  <c:v>3 hr MPZ</c:v>
                </c:pt>
                <c:pt idx="2">
                  <c:v>7 hr MPZ</c:v>
                </c:pt>
                <c:pt idx="3">
                  <c:v>10 hr MPZ</c:v>
                </c:pt>
                <c:pt idx="4">
                  <c:v>20 hr MPZ</c:v>
                </c:pt>
                <c:pt idx="5">
                  <c:v>24 hr MPZ</c:v>
                </c:pt>
              </c:strCache>
            </c:strRef>
          </c:cat>
          <c:val>
            <c:numRef>
              <c:f>Sheet1!$E$40:$J$40</c:f>
              <c:numCache>
                <c:formatCode>General</c:formatCode>
                <c:ptCount val="6"/>
                <c:pt idx="0">
                  <c:v>1.0</c:v>
                </c:pt>
                <c:pt idx="1">
                  <c:v>0.996301261327407</c:v>
                </c:pt>
                <c:pt idx="2">
                  <c:v>0.90899890007476</c:v>
                </c:pt>
                <c:pt idx="3">
                  <c:v>1.232541786458251</c:v>
                </c:pt>
                <c:pt idx="4">
                  <c:v>1.145033332297434</c:v>
                </c:pt>
                <c:pt idx="5">
                  <c:v>2.22394827555406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0036728"/>
        <c:axId val="-2104106120"/>
      </c:barChart>
      <c:catAx>
        <c:axId val="-209003672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4106120"/>
        <c:crosses val="autoZero"/>
        <c:auto val="1"/>
        <c:lblAlgn val="ctr"/>
        <c:lblOffset val="800"/>
        <c:noMultiLvlLbl val="0"/>
      </c:catAx>
      <c:valAx>
        <c:axId val="-2104106120"/>
        <c:scaling>
          <c:logBase val="2.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in Caspase 8 Activity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0036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546100</xdr:colOff>
      <xdr:row>11</xdr:row>
      <xdr:rowOff>12700</xdr:rowOff>
    </xdr:from>
    <xdr:to>
      <xdr:col>15</xdr:col>
      <xdr:colOff>355600</xdr:colOff>
      <xdr:row>24</xdr:row>
      <xdr:rowOff>279400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850900</xdr:colOff>
      <xdr:row>26</xdr:row>
      <xdr:rowOff>107950</xdr:rowOff>
    </xdr:from>
    <xdr:to>
      <xdr:col>14</xdr:col>
      <xdr:colOff>520700</xdr:colOff>
      <xdr:row>39</xdr:row>
      <xdr:rowOff>361950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"/>
  <sheetViews>
    <sheetView workbookViewId="0">
      <selection activeCell="E19" sqref="E19:J19"/>
    </sheetView>
  </sheetViews>
  <sheetFormatPr baseColWidth="10" defaultRowHeight="15" x14ac:dyDescent="0"/>
  <sheetData>
    <row r="2" spans="1:26">
      <c r="C2" t="s">
        <v>0</v>
      </c>
    </row>
    <row r="3" spans="1:26">
      <c r="C3" t="s">
        <v>1</v>
      </c>
      <c r="D3" t="s">
        <v>1</v>
      </c>
      <c r="E3" t="s">
        <v>2</v>
      </c>
      <c r="F3" t="s">
        <v>2</v>
      </c>
      <c r="G3" t="s">
        <v>3</v>
      </c>
      <c r="H3" t="s">
        <v>3</v>
      </c>
      <c r="I3" t="s">
        <v>4</v>
      </c>
      <c r="J3" t="s">
        <v>4</v>
      </c>
      <c r="S3" s="1"/>
      <c r="T3" s="1"/>
      <c r="U3" s="1"/>
      <c r="V3" s="1"/>
      <c r="W3" s="1"/>
      <c r="X3" s="1"/>
      <c r="Y3" s="1"/>
      <c r="Z3" s="1"/>
    </row>
    <row r="4" spans="1:26">
      <c r="C4" t="s">
        <v>5</v>
      </c>
      <c r="D4" t="s">
        <v>6</v>
      </c>
      <c r="E4" t="s">
        <v>5</v>
      </c>
      <c r="F4" t="s">
        <v>6</v>
      </c>
      <c r="G4" t="s">
        <v>5</v>
      </c>
      <c r="H4" t="s">
        <v>6</v>
      </c>
      <c r="I4" t="s">
        <v>5</v>
      </c>
      <c r="J4" t="s">
        <v>6</v>
      </c>
    </row>
    <row r="5" spans="1:26">
      <c r="C5" t="s">
        <v>7</v>
      </c>
      <c r="D5" t="s">
        <v>8</v>
      </c>
      <c r="E5" t="s">
        <v>7</v>
      </c>
      <c r="F5" t="s">
        <v>8</v>
      </c>
      <c r="G5" t="s">
        <v>7</v>
      </c>
      <c r="H5" t="s">
        <v>8</v>
      </c>
      <c r="I5" t="s">
        <v>7</v>
      </c>
      <c r="J5" t="s">
        <v>8</v>
      </c>
    </row>
    <row r="6" spans="1:26">
      <c r="C6" t="s">
        <v>9</v>
      </c>
      <c r="D6" t="s">
        <v>10</v>
      </c>
      <c r="E6" t="s">
        <v>9</v>
      </c>
      <c r="F6" t="s">
        <v>10</v>
      </c>
      <c r="G6" t="s">
        <v>9</v>
      </c>
      <c r="H6" t="s">
        <v>10</v>
      </c>
      <c r="I6" t="s">
        <v>9</v>
      </c>
      <c r="J6" t="s">
        <v>10</v>
      </c>
    </row>
    <row r="7" spans="1:26">
      <c r="C7" s="1" t="s">
        <v>11</v>
      </c>
      <c r="D7" t="s">
        <v>12</v>
      </c>
      <c r="E7" s="1" t="s">
        <v>11</v>
      </c>
      <c r="F7" t="s">
        <v>12</v>
      </c>
      <c r="G7" s="1" t="s">
        <v>11</v>
      </c>
      <c r="H7" t="s">
        <v>12</v>
      </c>
      <c r="I7" s="1" t="s">
        <v>11</v>
      </c>
      <c r="J7" t="s">
        <v>12</v>
      </c>
    </row>
    <row r="10" spans="1:26">
      <c r="A10" t="s">
        <v>13</v>
      </c>
    </row>
    <row r="11" spans="1:26">
      <c r="A11" t="s">
        <v>14</v>
      </c>
      <c r="B11" t="s">
        <v>15</v>
      </c>
      <c r="C11">
        <v>1.3</v>
      </c>
      <c r="D11" t="s">
        <v>16</v>
      </c>
      <c r="E11" t="s">
        <v>17</v>
      </c>
      <c r="F11" t="s">
        <v>18</v>
      </c>
      <c r="G11" t="s">
        <v>19</v>
      </c>
      <c r="H11" t="b">
        <v>0</v>
      </c>
      <c r="I11">
        <v>1</v>
      </c>
    </row>
    <row r="12" spans="1:26">
      <c r="B12" t="s">
        <v>20</v>
      </c>
      <c r="C12">
        <v>1</v>
      </c>
      <c r="D12">
        <v>2</v>
      </c>
      <c r="E12">
        <v>3</v>
      </c>
      <c r="F12">
        <v>4</v>
      </c>
      <c r="G12">
        <v>5</v>
      </c>
      <c r="H12">
        <v>6</v>
      </c>
      <c r="I12">
        <v>7</v>
      </c>
      <c r="J12">
        <v>8</v>
      </c>
    </row>
    <row r="13" spans="1:26">
      <c r="B13">
        <v>22.8</v>
      </c>
      <c r="C13">
        <v>9530.0139999999992</v>
      </c>
      <c r="D13">
        <v>7454.9750000000004</v>
      </c>
      <c r="E13">
        <v>5416.4390000000003</v>
      </c>
      <c r="F13">
        <v>3551.9940000000001</v>
      </c>
      <c r="G13">
        <v>2917.4079999999999</v>
      </c>
      <c r="H13">
        <v>2097.5010000000002</v>
      </c>
      <c r="I13">
        <v>1524.69</v>
      </c>
      <c r="J13">
        <v>1106.3130000000001</v>
      </c>
    </row>
    <row r="14" spans="1:26">
      <c r="C14">
        <v>10953.618</v>
      </c>
      <c r="D14">
        <v>10585.784</v>
      </c>
      <c r="E14">
        <v>5938.7089999999998</v>
      </c>
      <c r="F14">
        <v>5756.1949999999997</v>
      </c>
      <c r="G14">
        <v>2951.1030000000001</v>
      </c>
      <c r="H14">
        <v>2911.7919999999999</v>
      </c>
      <c r="I14">
        <v>1670.701</v>
      </c>
      <c r="J14">
        <v>1597.6949999999999</v>
      </c>
    </row>
    <row r="15" spans="1:26">
      <c r="C15">
        <v>14123.737999999999</v>
      </c>
      <c r="D15">
        <v>12076.778</v>
      </c>
      <c r="E15">
        <v>7530.7879999999996</v>
      </c>
      <c r="F15">
        <v>6351.47</v>
      </c>
      <c r="G15">
        <v>3563.2249999999999</v>
      </c>
      <c r="H15">
        <v>3501.451</v>
      </c>
      <c r="I15">
        <v>2049.7669999999998</v>
      </c>
      <c r="J15">
        <v>1819.519</v>
      </c>
    </row>
    <row r="16" spans="1:26">
      <c r="C16">
        <v>10279.723</v>
      </c>
      <c r="D16">
        <v>162.858</v>
      </c>
      <c r="E16">
        <v>5250.7730000000001</v>
      </c>
      <c r="F16">
        <v>120.74</v>
      </c>
      <c r="G16">
        <v>2695.5839999999998</v>
      </c>
      <c r="H16">
        <v>33.695</v>
      </c>
      <c r="I16">
        <v>1437.645</v>
      </c>
      <c r="J16">
        <v>33.695</v>
      </c>
    </row>
    <row r="18" spans="4:10">
      <c r="D18" s="4" t="s">
        <v>21</v>
      </c>
      <c r="E18" s="4"/>
      <c r="F18" s="4"/>
      <c r="G18" s="4"/>
      <c r="H18" s="4"/>
      <c r="I18" s="4"/>
      <c r="J18" s="4"/>
    </row>
    <row r="19" spans="4:10">
      <c r="D19" t="s">
        <v>22</v>
      </c>
      <c r="E19" t="s">
        <v>5</v>
      </c>
      <c r="F19" t="s">
        <v>7</v>
      </c>
      <c r="G19" t="s">
        <v>8</v>
      </c>
      <c r="H19" t="s">
        <v>9</v>
      </c>
      <c r="I19" t="s">
        <v>10</v>
      </c>
      <c r="J19" s="1" t="s">
        <v>11</v>
      </c>
    </row>
    <row r="20" spans="4:10">
      <c r="D20">
        <v>0.1</v>
      </c>
      <c r="E20">
        <v>9530.0139999999992</v>
      </c>
      <c r="F20">
        <v>10953.618</v>
      </c>
      <c r="G20">
        <v>10585.784</v>
      </c>
      <c r="H20">
        <v>14123.737999999999</v>
      </c>
      <c r="I20">
        <v>12076.778</v>
      </c>
      <c r="J20">
        <v>10279.723</v>
      </c>
    </row>
    <row r="21" spans="4:10">
      <c r="D21">
        <f>D20/2</f>
        <v>0.05</v>
      </c>
      <c r="E21">
        <v>5416.4390000000003</v>
      </c>
      <c r="F21">
        <v>5938.7089999999998</v>
      </c>
      <c r="G21">
        <v>5756.1949999999997</v>
      </c>
      <c r="H21">
        <v>7530.7879999999996</v>
      </c>
      <c r="I21">
        <v>6351.47</v>
      </c>
      <c r="J21">
        <v>5250.7730000000001</v>
      </c>
    </row>
    <row r="22" spans="4:10">
      <c r="D22">
        <f t="shared" ref="D22:D23" si="0">D21/2</f>
        <v>2.5000000000000001E-2</v>
      </c>
      <c r="E22">
        <v>2917.4079999999999</v>
      </c>
      <c r="F22">
        <v>2951.1030000000001</v>
      </c>
      <c r="G22">
        <v>2911.7919999999999</v>
      </c>
      <c r="H22">
        <v>3563.2249999999999</v>
      </c>
      <c r="I22">
        <v>3501.451</v>
      </c>
      <c r="J22">
        <v>2695.5839999999998</v>
      </c>
    </row>
    <row r="23" spans="4:10">
      <c r="D23">
        <f t="shared" si="0"/>
        <v>1.2500000000000001E-2</v>
      </c>
      <c r="E23">
        <v>1524.69</v>
      </c>
      <c r="F23">
        <v>1670.701</v>
      </c>
      <c r="G23">
        <v>1597.6949999999999</v>
      </c>
      <c r="H23">
        <v>2049.7669999999998</v>
      </c>
      <c r="I23">
        <v>1819.519</v>
      </c>
      <c r="J23">
        <v>1437.645</v>
      </c>
    </row>
    <row r="25" spans="4:10" ht="45">
      <c r="D25" s="2" t="s">
        <v>23</v>
      </c>
      <c r="E25">
        <v>1</v>
      </c>
      <c r="F25">
        <v>0.91548283635153327</v>
      </c>
      <c r="G25">
        <v>0.86171909488344278</v>
      </c>
      <c r="H25">
        <v>0.90659165733419733</v>
      </c>
      <c r="I25">
        <v>0.94759548380024738</v>
      </c>
      <c r="J25">
        <v>2.2722578949344747</v>
      </c>
    </row>
    <row r="27" spans="4:10">
      <c r="D27" s="4" t="s">
        <v>24</v>
      </c>
      <c r="E27" s="4"/>
      <c r="F27" s="4"/>
      <c r="G27" s="4"/>
      <c r="H27" s="4"/>
      <c r="I27" s="4"/>
      <c r="J27" s="4"/>
    </row>
    <row r="28" spans="4:10">
      <c r="D28" t="s">
        <v>22</v>
      </c>
      <c r="E28" t="s">
        <v>5</v>
      </c>
      <c r="F28" t="s">
        <v>7</v>
      </c>
      <c r="G28" t="s">
        <v>8</v>
      </c>
      <c r="H28" t="s">
        <v>9</v>
      </c>
      <c r="I28" t="s">
        <v>10</v>
      </c>
      <c r="J28" s="1" t="s">
        <v>11</v>
      </c>
    </row>
    <row r="29" spans="4:10">
      <c r="D29">
        <v>0.1</v>
      </c>
      <c r="E29">
        <f>E20*E$25</f>
        <v>9530.0139999999992</v>
      </c>
      <c r="F29">
        <f>F20*F$25</f>
        <v>10027.84927495121</v>
      </c>
      <c r="G29">
        <f t="shared" ref="G29:J29" si="1">G20*G$25</f>
        <v>9121.9722071116303</v>
      </c>
      <c r="H29">
        <f t="shared" si="1"/>
        <v>12804.463041173982</v>
      </c>
      <c r="I29">
        <f t="shared" si="1"/>
        <v>11443.900291658185</v>
      </c>
      <c r="J29">
        <f t="shared" si="1"/>
        <v>23358.181744489502</v>
      </c>
    </row>
    <row r="30" spans="4:10">
      <c r="D30">
        <f>D29/2</f>
        <v>0.05</v>
      </c>
      <c r="E30">
        <f t="shared" ref="E30:J32" si="2">E21*E$25</f>
        <v>5416.4390000000003</v>
      </c>
      <c r="F30">
        <f t="shared" si="2"/>
        <v>5436.7861595863778</v>
      </c>
      <c r="G30">
        <f t="shared" si="2"/>
        <v>4960.223145372599</v>
      </c>
      <c r="H30">
        <f t="shared" si="2"/>
        <v>6827.3495739524851</v>
      </c>
      <c r="I30">
        <f t="shared" si="2"/>
        <v>6018.6242874927575</v>
      </c>
      <c r="J30">
        <f t="shared" si="2"/>
        <v>11931.110403758777</v>
      </c>
    </row>
    <row r="31" spans="4:10">
      <c r="D31">
        <f t="shared" ref="D31:D32" si="3">D30/2</f>
        <v>2.5000000000000001E-2</v>
      </c>
      <c r="E31">
        <f t="shared" si="2"/>
        <v>2917.4079999999999</v>
      </c>
      <c r="F31">
        <f t="shared" si="2"/>
        <v>2701.6841448055188</v>
      </c>
      <c r="G31">
        <f t="shared" si="2"/>
        <v>2509.1467667288493</v>
      </c>
      <c r="H31">
        <f t="shared" si="2"/>
        <v>3230.3900582046454</v>
      </c>
      <c r="I31">
        <f t="shared" si="2"/>
        <v>3317.95915434786</v>
      </c>
      <c r="J31">
        <f t="shared" si="2"/>
        <v>6125.0620254590503</v>
      </c>
    </row>
    <row r="32" spans="4:10">
      <c r="D32">
        <f t="shared" si="3"/>
        <v>1.2500000000000001E-2</v>
      </c>
      <c r="E32">
        <f t="shared" si="2"/>
        <v>1524.69</v>
      </c>
      <c r="F32">
        <f t="shared" si="2"/>
        <v>1529.4980901753429</v>
      </c>
      <c r="G32">
        <f t="shared" si="2"/>
        <v>1376.7642892998022</v>
      </c>
      <c r="H32">
        <f t="shared" si="2"/>
        <v>1858.3016616789455</v>
      </c>
      <c r="I32">
        <f t="shared" si="2"/>
        <v>1724.1679870887424</v>
      </c>
      <c r="J32">
        <f t="shared" si="2"/>
        <v>3266.7002013630727</v>
      </c>
    </row>
    <row r="34" spans="4:10" ht="16" customHeight="1">
      <c r="D34" s="4" t="s">
        <v>25</v>
      </c>
      <c r="E34" s="4"/>
      <c r="F34" s="4"/>
      <c r="G34" s="4"/>
      <c r="H34" s="4"/>
      <c r="I34" s="4"/>
      <c r="J34" s="4"/>
    </row>
    <row r="35" spans="4:10">
      <c r="D35" t="s">
        <v>22</v>
      </c>
      <c r="E35" t="s">
        <v>26</v>
      </c>
      <c r="F35" t="s">
        <v>7</v>
      </c>
      <c r="G35" t="s">
        <v>8</v>
      </c>
      <c r="H35" t="s">
        <v>9</v>
      </c>
      <c r="I35" t="s">
        <v>10</v>
      </c>
      <c r="J35" s="1" t="s">
        <v>27</v>
      </c>
    </row>
    <row r="36" spans="4:10">
      <c r="D36">
        <v>0.1</v>
      </c>
      <c r="E36">
        <f t="shared" ref="E36:J39" si="4">E29/$E29</f>
        <v>1</v>
      </c>
      <c r="F36">
        <f>F29/$E29</f>
        <v>1.0522386719422669</v>
      </c>
      <c r="G36">
        <f t="shared" si="4"/>
        <v>0.95718350540845276</v>
      </c>
      <c r="H36">
        <f t="shared" si="4"/>
        <v>1.3435933085905207</v>
      </c>
      <c r="I36">
        <f t="shared" si="4"/>
        <v>1.2008272277100733</v>
      </c>
      <c r="J36">
        <f t="shared" si="4"/>
        <v>2.4510123221738715</v>
      </c>
    </row>
    <row r="37" spans="4:10">
      <c r="D37">
        <f>D36/2</f>
        <v>0.05</v>
      </c>
      <c r="E37">
        <f t="shared" si="4"/>
        <v>1</v>
      </c>
      <c r="F37">
        <f>F30/$E30</f>
        <v>1.0037565565838327</v>
      </c>
      <c r="G37">
        <f t="shared" si="4"/>
        <v>0.91577199436245815</v>
      </c>
      <c r="H37">
        <f t="shared" si="4"/>
        <v>1.2604867467264904</v>
      </c>
      <c r="I37">
        <f t="shared" si="4"/>
        <v>1.1111773413293784</v>
      </c>
      <c r="J37">
        <f t="shared" si="4"/>
        <v>2.2027591197387761</v>
      </c>
    </row>
    <row r="38" spans="4:10">
      <c r="D38">
        <f t="shared" ref="D38:D39" si="5">D37/2</f>
        <v>2.5000000000000001E-2</v>
      </c>
      <c r="E38">
        <f t="shared" ref="E38:J39" si="6">E31/$E31</f>
        <v>1</v>
      </c>
      <c r="F38">
        <f>F31/$E31</f>
        <v>0.92605632973019847</v>
      </c>
      <c r="G38">
        <f t="shared" si="6"/>
        <v>0.86006028869765538</v>
      </c>
      <c r="H38">
        <f t="shared" si="4"/>
        <v>1.1072808665104934</v>
      </c>
      <c r="I38">
        <f t="shared" si="4"/>
        <v>1.1372969273916642</v>
      </c>
      <c r="J38">
        <f t="shared" si="6"/>
        <v>2.0994876360999388</v>
      </c>
    </row>
    <row r="39" spans="4:10">
      <c r="D39">
        <f t="shared" si="5"/>
        <v>1.2500000000000001E-2</v>
      </c>
      <c r="E39">
        <f t="shared" si="6"/>
        <v>1</v>
      </c>
      <c r="F39">
        <f>F32/$E32</f>
        <v>1.0031534870533307</v>
      </c>
      <c r="G39">
        <f t="shared" si="6"/>
        <v>0.90297981183047182</v>
      </c>
      <c r="H39">
        <f t="shared" si="4"/>
        <v>1.2188062240054998</v>
      </c>
      <c r="I39">
        <f t="shared" si="4"/>
        <v>1.1308318327586213</v>
      </c>
      <c r="J39">
        <f t="shared" si="6"/>
        <v>2.1425340242036564</v>
      </c>
    </row>
    <row r="40" spans="4:10" ht="30">
      <c r="D40" s="2" t="s">
        <v>28</v>
      </c>
      <c r="E40">
        <f t="shared" ref="E40:J40" si="7">AVERAGE(E36:E39)</f>
        <v>1</v>
      </c>
      <c r="F40">
        <f t="shared" si="7"/>
        <v>0.99630126132740726</v>
      </c>
      <c r="G40">
        <f t="shared" si="7"/>
        <v>0.90899890007475959</v>
      </c>
      <c r="H40">
        <f t="shared" si="7"/>
        <v>1.2325417864582511</v>
      </c>
      <c r="I40">
        <f t="shared" si="7"/>
        <v>1.1450333322974342</v>
      </c>
      <c r="J40">
        <f t="shared" si="7"/>
        <v>2.2239482755540605</v>
      </c>
    </row>
    <row r="41" spans="4:10" ht="30">
      <c r="D41" s="2" t="s">
        <v>29</v>
      </c>
      <c r="E41">
        <f t="shared" ref="E41:J41" si="8">STDEV(E36:E39)</f>
        <v>0</v>
      </c>
      <c r="F41">
        <f t="shared" si="8"/>
        <v>5.2172402494522735E-2</v>
      </c>
      <c r="G41">
        <f t="shared" si="8"/>
        <v>3.9995200146207478E-2</v>
      </c>
      <c r="H41">
        <f t="shared" si="8"/>
        <v>9.8306197014463345E-2</v>
      </c>
      <c r="I41">
        <f t="shared" si="8"/>
        <v>3.881890192403057E-2</v>
      </c>
      <c r="J41">
        <f t="shared" si="8"/>
        <v>0.15718968656563082</v>
      </c>
    </row>
  </sheetData>
  <mergeCells count="3">
    <mergeCell ref="D18:J18"/>
    <mergeCell ref="D27:J27"/>
    <mergeCell ref="D34:J3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K2" sqref="K2"/>
    </sheetView>
  </sheetViews>
  <sheetFormatPr baseColWidth="10" defaultRowHeight="15" x14ac:dyDescent="0"/>
  <sheetData>
    <row r="1" spans="1:11" ht="45">
      <c r="A1" s="2" t="s">
        <v>30</v>
      </c>
      <c r="B1" s="2" t="s">
        <v>31</v>
      </c>
      <c r="C1" t="s">
        <v>32</v>
      </c>
      <c r="D1" t="s">
        <v>33</v>
      </c>
      <c r="E1" s="2" t="s">
        <v>34</v>
      </c>
      <c r="F1" s="2" t="s">
        <v>35</v>
      </c>
      <c r="G1" s="2" t="s">
        <v>36</v>
      </c>
      <c r="H1" s="2" t="s">
        <v>37</v>
      </c>
      <c r="I1" s="2" t="s">
        <v>38</v>
      </c>
      <c r="J1" s="2" t="s">
        <v>23</v>
      </c>
      <c r="K1" s="2" t="s">
        <v>39</v>
      </c>
    </row>
    <row r="2" spans="1:11">
      <c r="A2" s="2">
        <v>1</v>
      </c>
      <c r="B2" s="2">
        <v>6.0000000000000001E-3</v>
      </c>
      <c r="C2" s="2">
        <v>34207</v>
      </c>
      <c r="D2" s="2">
        <v>36847</v>
      </c>
      <c r="E2" s="2">
        <v>199.78899999999999</v>
      </c>
      <c r="F2" s="2">
        <v>12926740</v>
      </c>
      <c r="G2" s="2">
        <f>D2-$D$9</f>
        <v>1788</v>
      </c>
      <c r="H2" s="2">
        <f>F2-$F$9</f>
        <v>541108</v>
      </c>
      <c r="I2">
        <f t="shared" ref="I2:I8" si="0">$G$3/G2</f>
        <v>2.0447427293064875</v>
      </c>
      <c r="J2">
        <f>$H$3/H2</f>
        <v>1.7892916016765599</v>
      </c>
      <c r="K2" t="s">
        <v>6</v>
      </c>
    </row>
    <row r="3" spans="1:11">
      <c r="A3" s="3">
        <v>2</v>
      </c>
      <c r="B3">
        <v>6.0000000000000001E-3</v>
      </c>
      <c r="C3">
        <v>34823</v>
      </c>
      <c r="D3">
        <v>38715</v>
      </c>
      <c r="E3">
        <v>206.39</v>
      </c>
      <c r="F3">
        <v>13353832</v>
      </c>
      <c r="G3" s="2">
        <f t="shared" ref="G3:G8" si="1">D3-$D$9</f>
        <v>3656</v>
      </c>
      <c r="H3" s="2">
        <f t="shared" ref="H3:H8" si="2">F3-$F$9</f>
        <v>968200</v>
      </c>
      <c r="I3">
        <f t="shared" si="0"/>
        <v>1</v>
      </c>
      <c r="J3">
        <f t="shared" ref="J3:J8" si="3">$H$3/H3</f>
        <v>1</v>
      </c>
      <c r="K3" t="s">
        <v>5</v>
      </c>
    </row>
    <row r="4" spans="1:11">
      <c r="A4" s="3">
        <v>3</v>
      </c>
      <c r="B4">
        <v>6.0000000000000001E-3</v>
      </c>
      <c r="C4">
        <v>35295</v>
      </c>
      <c r="D4">
        <v>39915</v>
      </c>
      <c r="E4">
        <v>207.77199999999999</v>
      </c>
      <c r="F4">
        <v>13443216</v>
      </c>
      <c r="G4" s="2">
        <f t="shared" si="1"/>
        <v>4856</v>
      </c>
      <c r="H4" s="2">
        <f t="shared" si="2"/>
        <v>1057584</v>
      </c>
      <c r="I4">
        <f t="shared" si="0"/>
        <v>0.75288303130148271</v>
      </c>
      <c r="J4">
        <f t="shared" si="3"/>
        <v>0.91548283635153327</v>
      </c>
      <c r="K4" t="s">
        <v>7</v>
      </c>
    </row>
    <row r="5" spans="1:11">
      <c r="A5" s="3">
        <v>4</v>
      </c>
      <c r="B5">
        <v>6.0000000000000001E-3</v>
      </c>
      <c r="C5">
        <v>35355</v>
      </c>
      <c r="D5">
        <v>39067</v>
      </c>
      <c r="E5">
        <v>208.792</v>
      </c>
      <c r="F5">
        <v>13509200</v>
      </c>
      <c r="G5" s="2">
        <f t="shared" si="1"/>
        <v>4008</v>
      </c>
      <c r="H5" s="2">
        <f t="shared" si="2"/>
        <v>1123568</v>
      </c>
      <c r="I5">
        <f t="shared" si="0"/>
        <v>0.91217564870259482</v>
      </c>
      <c r="J5">
        <f t="shared" si="3"/>
        <v>0.86171909488344278</v>
      </c>
      <c r="K5" t="s">
        <v>8</v>
      </c>
    </row>
    <row r="6" spans="1:11">
      <c r="A6" s="3">
        <v>5</v>
      </c>
      <c r="B6">
        <v>6.0000000000000001E-3</v>
      </c>
      <c r="C6">
        <v>34411</v>
      </c>
      <c r="D6">
        <v>39467</v>
      </c>
      <c r="E6">
        <v>207.93199999999999</v>
      </c>
      <c r="F6">
        <v>13453588</v>
      </c>
      <c r="G6" s="2">
        <f t="shared" si="1"/>
        <v>4408</v>
      </c>
      <c r="H6" s="2">
        <f t="shared" si="2"/>
        <v>1067956</v>
      </c>
      <c r="I6">
        <f t="shared" si="0"/>
        <v>0.8294010889292196</v>
      </c>
      <c r="J6">
        <f t="shared" si="3"/>
        <v>0.90659165733419733</v>
      </c>
      <c r="K6" t="s">
        <v>9</v>
      </c>
    </row>
    <row r="7" spans="1:11">
      <c r="A7" s="3">
        <v>6</v>
      </c>
      <c r="B7">
        <v>6.0000000000000001E-3</v>
      </c>
      <c r="C7">
        <v>33955</v>
      </c>
      <c r="D7">
        <v>39611</v>
      </c>
      <c r="E7">
        <v>207.21799999999999</v>
      </c>
      <c r="F7">
        <v>13407376</v>
      </c>
      <c r="G7" s="2">
        <f t="shared" si="1"/>
        <v>4552</v>
      </c>
      <c r="H7" s="2">
        <f t="shared" si="2"/>
        <v>1021744</v>
      </c>
      <c r="I7">
        <f t="shared" si="0"/>
        <v>0.80316344463971878</v>
      </c>
      <c r="J7">
        <f t="shared" si="3"/>
        <v>0.94759548380024738</v>
      </c>
      <c r="K7" t="s">
        <v>10</v>
      </c>
    </row>
    <row r="8" spans="1:11">
      <c r="A8" s="3">
        <v>7</v>
      </c>
      <c r="B8">
        <v>6.0000000000000001E-3</v>
      </c>
      <c r="C8">
        <v>33047</v>
      </c>
      <c r="D8">
        <v>37827</v>
      </c>
      <c r="E8">
        <v>198.012</v>
      </c>
      <c r="F8">
        <v>12811728</v>
      </c>
      <c r="G8" s="2">
        <f t="shared" si="1"/>
        <v>2768</v>
      </c>
      <c r="H8" s="2">
        <f t="shared" si="2"/>
        <v>426096</v>
      </c>
      <c r="I8">
        <f t="shared" si="0"/>
        <v>1.3208092485549132</v>
      </c>
      <c r="J8">
        <f t="shared" si="3"/>
        <v>2.2722578949344747</v>
      </c>
      <c r="K8" s="1" t="s">
        <v>11</v>
      </c>
    </row>
    <row r="9" spans="1:11">
      <c r="A9" s="3">
        <v>8</v>
      </c>
      <c r="B9">
        <v>6.0000000000000001E-3</v>
      </c>
      <c r="C9">
        <v>32951</v>
      </c>
      <c r="D9">
        <v>35059</v>
      </c>
      <c r="E9">
        <v>191.42599999999999</v>
      </c>
      <c r="F9">
        <v>12385632</v>
      </c>
    </row>
    <row r="10" spans="1:11">
      <c r="A10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Coomassie quant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2019-12-16T08:20:22Z</dcterms:created>
  <dcterms:modified xsi:type="dcterms:W3CDTF">2019-12-17T01:11:54Z</dcterms:modified>
</cp:coreProperties>
</file>